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8" i="1" l="1"/>
  <c r="H24" i="1"/>
  <c r="H32" i="1" l="1"/>
  <c r="C108" i="1" l="1"/>
  <c r="C106" i="1"/>
  <c r="H47" i="1"/>
  <c r="H31" i="1"/>
  <c r="H18" i="1" l="1"/>
  <c r="H57" i="1" l="1"/>
  <c r="H15" i="1"/>
  <c r="H29" i="1" l="1"/>
  <c r="H37" i="1"/>
  <c r="H50" i="1"/>
  <c r="H14" i="1"/>
  <c r="H13" i="1" l="1"/>
  <c r="H59" i="1"/>
</calcChain>
</file>

<file path=xl/sharedStrings.xml><?xml version="1.0" encoding="utf-8"?>
<sst xmlns="http://schemas.openxmlformats.org/spreadsheetml/2006/main" count="148" uniqueCount="90">
  <si>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</si>
  <si>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</si>
  <si>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</si>
  <si>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</si>
  <si>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</si>
  <si>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</si>
  <si>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</si>
  <si>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</si>
  <si>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</si>
  <si>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</si>
  <si>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</si>
  <si>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</si>
  <si>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</si>
  <si>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</si>
  <si>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</si>
  <si>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</si>
  <si>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</si>
  <si>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</si>
  <si>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</si>
  <si>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</si>
  <si>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</si>
  <si>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</si>
  <si>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</si>
  <si>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</si>
  <si>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</si>
  <si>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</si>
  <si>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</si>
  <si>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</si>
  <si>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</si>
  <si>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 xml:space="preserve"> </t>
  </si>
  <si>
    <t>Dana: 04.10.2024</t>
  </si>
  <si>
    <t>Primljena i neutrošena participacija od 04.10.2024</t>
  </si>
  <si>
    <t>MiM Global</t>
  </si>
  <si>
    <t>Šiler</t>
  </si>
  <si>
    <t>Elektroluks-012</t>
  </si>
  <si>
    <t>JKP ViK</t>
  </si>
  <si>
    <t>JKP Komunalne službe</t>
  </si>
  <si>
    <t>Telekom Srbija MT:S 062</t>
  </si>
  <si>
    <t>Telekom Srbija MT:S 065</t>
  </si>
  <si>
    <t>Telekom Srbija MT:S 012</t>
  </si>
  <si>
    <t>Papirdol</t>
  </si>
  <si>
    <t>SBB</t>
  </si>
  <si>
    <t>TS Hemija</t>
  </si>
  <si>
    <t>JP PTT Saobraćaj</t>
  </si>
  <si>
    <t>Lavija</t>
  </si>
  <si>
    <t>Orion</t>
  </si>
  <si>
    <t>Vujić STR</t>
  </si>
  <si>
    <t>ZZJZ</t>
  </si>
  <si>
    <t>Neo yu_dent</t>
  </si>
  <si>
    <t>24-F03-00029</t>
  </si>
  <si>
    <t>24-F03-00028</t>
  </si>
  <si>
    <t>24-F03-00030</t>
  </si>
  <si>
    <t>24-F03-00031</t>
  </si>
  <si>
    <t>24-F03-00032</t>
  </si>
  <si>
    <t>24-RN002000519</t>
  </si>
  <si>
    <t>FAMP-517-MPM/24</t>
  </si>
  <si>
    <t>FAMP-520-MPM/24</t>
  </si>
  <si>
    <t>FAMP-521-MPM/24</t>
  </si>
  <si>
    <t>FAMP-522-MPM/24</t>
  </si>
  <si>
    <t>FAMP-530-MPM/24</t>
  </si>
  <si>
    <t>24-3023-017815</t>
  </si>
  <si>
    <t>1471024</t>
  </si>
  <si>
    <t>1471124</t>
  </si>
  <si>
    <t>1471224</t>
  </si>
  <si>
    <t>1395024</t>
  </si>
  <si>
    <t>1394824</t>
  </si>
  <si>
    <t>1394924</t>
  </si>
  <si>
    <t>1394724</t>
  </si>
  <si>
    <t>41-274-062-1088845</t>
  </si>
  <si>
    <t>33-274-065-1088846</t>
  </si>
  <si>
    <t>86-274-012-1088847</t>
  </si>
  <si>
    <t>2401853</t>
  </si>
  <si>
    <t>9080380891</t>
  </si>
  <si>
    <t>9080518659</t>
  </si>
  <si>
    <t>9080797001</t>
  </si>
  <si>
    <t>24-POS-01419</t>
  </si>
  <si>
    <t>24-POS-01422</t>
  </si>
  <si>
    <t>240002103973</t>
  </si>
  <si>
    <t>948/2024</t>
  </si>
  <si>
    <t>90-275-012-1041493</t>
  </si>
  <si>
    <t>UGF0831/24-1133</t>
  </si>
  <si>
    <t>24-F01-00284</t>
  </si>
  <si>
    <t>14/99-4485-70-2024</t>
  </si>
  <si>
    <t>33/99-4504-70-2024</t>
  </si>
  <si>
    <t>33/99-4561-70-2024</t>
  </si>
  <si>
    <t>19-1-128873-08202106</t>
  </si>
  <si>
    <t>1409/24</t>
  </si>
  <si>
    <t>UKUPNO MATERIJALNI TROŠKOVI- ZUBNO</t>
  </si>
  <si>
    <t>UKUPNO MATERIJALNI TROŠKOVI</t>
  </si>
  <si>
    <t xml:space="preserve">Dana 04.10.2024.godine Dom zdravlja Požarevac je izvršio plaćanje prema dobavljačima: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</si>
</sst>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241A]General"/>
    <numFmt numFmtId="165" formatCode="dd/mm/yyyy;@"/>
    <numFmt numFmtId="166" formatCode="#,##0.00;[Red]#,##0.00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6" fillId="0" borderId="0"/>
    <xf numFmtId="0" fontId="7" fillId="0" borderId="0"/>
  </cellStyleXfs>
  <cellXfs count="66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9" fontId="0" fillId="0" borderId="0" xfId="0" applyNumberFormat="1"/>
    <xf numFmtId="0" fontId="8" fillId="0" borderId="1" xfId="2" applyFont="1" applyFill="1" applyBorder="1"/>
    <xf numFmtId="4" fontId="7" fillId="0" borderId="1" xfId="2" applyNumberFormat="1" applyFont="1" applyBorder="1"/>
    <xf numFmtId="4" fontId="8" fillId="0" borderId="1" xfId="2" applyNumberFormat="1" applyFont="1" applyFill="1" applyBorder="1"/>
    <xf numFmtId="49" fontId="8" fillId="0" borderId="1" xfId="2" applyNumberFormat="1" applyFont="1" applyFill="1" applyBorder="1"/>
    <xf numFmtId="4" fontId="8" fillId="0" borderId="1" xfId="2" applyNumberFormat="1" applyFont="1" applyBorder="1"/>
    <xf numFmtId="49" fontId="7" fillId="0" borderId="1" xfId="2" applyNumberFormat="1" applyBorder="1"/>
    <xf numFmtId="166" fontId="8" fillId="0" borderId="1" xfId="2" applyNumberFormat="1" applyFont="1" applyFill="1" applyBorder="1"/>
    <xf numFmtId="49" fontId="7" fillId="0" borderId="1" xfId="2" applyNumberFormat="1" applyFont="1" applyBorder="1"/>
    <xf numFmtId="4" fontId="9" fillId="0" borderId="1" xfId="2" applyNumberFormat="1" applyFont="1" applyBorder="1" applyAlignment="1">
      <alignment horizontal="center"/>
    </xf>
    <xf numFmtId="0" fontId="7" fillId="0" borderId="1" xfId="2" applyFill="1" applyBorder="1"/>
    <xf numFmtId="49" fontId="7" fillId="0" borderId="1" xfId="2" applyNumberFormat="1" applyFill="1" applyBorder="1"/>
    <xf numFmtId="166" fontId="9" fillId="0" borderId="1" xfId="2" applyNumberFormat="1" applyFont="1" applyFill="1" applyBorder="1"/>
    <xf numFmtId="0" fontId="5" fillId="0" borderId="0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3">
    <cellStyle name="Excel Built-in Normal" xfId="1"/>
    <cellStyle name="Normal" xfId="0" builtinId="0"/>
    <cellStyle name="Normal_Sheet1" xfId="2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08"/>
  <sheetViews>
    <sheetView tabSelected="1" topLeftCell="B28" zoomScaleNormal="100" workbookViewId="0">
      <selection activeCell="M30" sqref="M30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60" t="s">
        <v>0</v>
      </c>
      <c r="D2" s="60"/>
      <c r="E2" s="60"/>
      <c r="F2" s="60"/>
      <c r="G2" s="60"/>
    </row>
    <row r="4" spans="2:15" x14ac:dyDescent="0.25">
      <c r="B4" s="61" t="s">
        <v>1</v>
      </c>
      <c r="C4" s="61"/>
      <c r="D4" s="61"/>
    </row>
    <row r="5" spans="2:15" x14ac:dyDescent="0.25">
      <c r="B5" s="61" t="s">
        <v>2</v>
      </c>
      <c r="C5" s="61"/>
      <c r="D5" s="61"/>
    </row>
    <row r="6" spans="2:15" x14ac:dyDescent="0.25">
      <c r="B6" s="61" t="s">
        <v>3</v>
      </c>
      <c r="C6" s="61"/>
      <c r="D6" s="61"/>
    </row>
    <row r="7" spans="2:15" x14ac:dyDescent="0.25">
      <c r="I7" s="9"/>
      <c r="J7" s="9"/>
    </row>
    <row r="8" spans="2:15" x14ac:dyDescent="0.25">
      <c r="B8" s="62" t="s">
        <v>30</v>
      </c>
      <c r="C8" s="62"/>
      <c r="D8" s="62"/>
      <c r="E8" s="62"/>
      <c r="F8" s="62"/>
      <c r="G8" s="62"/>
      <c r="H8" s="62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2"/>
      <c r="L9" s="22"/>
      <c r="M9" s="22"/>
      <c r="N9" s="22"/>
      <c r="O9" s="22"/>
    </row>
    <row r="10" spans="2:15" x14ac:dyDescent="0.25">
      <c r="C10" s="14"/>
      <c r="D10" s="14"/>
      <c r="E10" s="14"/>
      <c r="F10" s="14"/>
      <c r="G10" s="14"/>
      <c r="I10" s="9"/>
      <c r="J10" s="9"/>
      <c r="K10" s="22"/>
      <c r="L10" s="22"/>
      <c r="M10" s="22"/>
      <c r="N10" s="22"/>
      <c r="O10" s="22"/>
    </row>
    <row r="11" spans="2:15" x14ac:dyDescent="0.25">
      <c r="B11" s="57" t="s">
        <v>4</v>
      </c>
      <c r="C11" s="58"/>
      <c r="D11" s="58"/>
      <c r="E11" s="58"/>
      <c r="F11" s="59"/>
      <c r="G11" s="24" t="s">
        <v>5</v>
      </c>
      <c r="H11" s="24" t="s">
        <v>6</v>
      </c>
      <c r="I11" s="9"/>
      <c r="J11" s="9"/>
      <c r="K11" s="53"/>
      <c r="L11" s="53"/>
      <c r="M11" s="53"/>
      <c r="N11" s="53"/>
      <c r="O11" s="53"/>
    </row>
    <row r="12" spans="2:15" x14ac:dyDescent="0.25">
      <c r="B12" s="55" t="s">
        <v>7</v>
      </c>
      <c r="C12" s="55"/>
      <c r="D12" s="55"/>
      <c r="E12" s="55"/>
      <c r="F12" s="55"/>
      <c r="G12" s="15">
        <v>45569</v>
      </c>
      <c r="H12" s="12">
        <v>827708.02</v>
      </c>
      <c r="I12" s="9"/>
      <c r="J12" s="9"/>
      <c r="K12" s="22"/>
      <c r="L12" s="22"/>
      <c r="M12" s="22"/>
      <c r="N12" s="22"/>
      <c r="O12" s="22"/>
    </row>
    <row r="13" spans="2:15" x14ac:dyDescent="0.25">
      <c r="B13" s="54" t="s">
        <v>8</v>
      </c>
      <c r="C13" s="54"/>
      <c r="D13" s="54"/>
      <c r="E13" s="54"/>
      <c r="F13" s="54"/>
      <c r="G13" s="16">
        <v>45569</v>
      </c>
      <c r="H13" s="1">
        <f>H14+H29-H37-H50</f>
        <v>558360.55999999982</v>
      </c>
      <c r="I13" s="9"/>
      <c r="J13" s="9"/>
      <c r="K13" s="7"/>
      <c r="L13" s="7"/>
      <c r="M13" s="7"/>
      <c r="N13" s="7"/>
      <c r="O13" s="7"/>
    </row>
    <row r="14" spans="2:15" x14ac:dyDescent="0.25">
      <c r="B14" s="56" t="s">
        <v>9</v>
      </c>
      <c r="C14" s="56"/>
      <c r="D14" s="56"/>
      <c r="E14" s="56"/>
      <c r="F14" s="56"/>
      <c r="G14" s="17">
        <v>45569</v>
      </c>
      <c r="H14" s="2">
        <f>SUM(H15:H28)</f>
        <v>1782996.8699999999</v>
      </c>
      <c r="I14" s="23"/>
      <c r="J14" s="9"/>
      <c r="K14" s="22"/>
      <c r="L14" s="7"/>
      <c r="M14" s="7"/>
      <c r="N14" s="7"/>
      <c r="O14" s="7"/>
    </row>
    <row r="15" spans="2:15" x14ac:dyDescent="0.25">
      <c r="B15" s="41" t="s">
        <v>10</v>
      </c>
      <c r="C15" s="42"/>
      <c r="D15" s="42"/>
      <c r="E15" s="42"/>
      <c r="F15" s="43"/>
      <c r="G15" s="18"/>
      <c r="H15" s="10">
        <f>38883963.36+927.54-38883963.36</f>
        <v>927.53999999910593</v>
      </c>
      <c r="I15" s="25"/>
      <c r="J15" s="9"/>
      <c r="K15" s="6"/>
    </row>
    <row r="16" spans="2:15" x14ac:dyDescent="0.25">
      <c r="B16" s="41" t="s">
        <v>11</v>
      </c>
      <c r="C16" s="42"/>
      <c r="D16" s="42"/>
      <c r="E16" s="42"/>
      <c r="F16" s="43"/>
      <c r="G16" s="18"/>
      <c r="H16" s="10">
        <v>0</v>
      </c>
      <c r="I16" s="25"/>
      <c r="J16" s="9"/>
      <c r="K16" s="6"/>
    </row>
    <row r="17" spans="2:13" x14ac:dyDescent="0.25">
      <c r="B17" s="41" t="s">
        <v>12</v>
      </c>
      <c r="C17" s="42"/>
      <c r="D17" s="42"/>
      <c r="E17" s="42"/>
      <c r="F17" s="43"/>
      <c r="G17" s="18"/>
      <c r="H17" s="10">
        <v>0</v>
      </c>
      <c r="I17" s="25"/>
      <c r="J17" s="9"/>
      <c r="K17" s="6"/>
    </row>
    <row r="18" spans="2:13" x14ac:dyDescent="0.25">
      <c r="B18" s="41" t="s">
        <v>13</v>
      </c>
      <c r="C18" s="42"/>
      <c r="D18" s="42"/>
      <c r="E18" s="42"/>
      <c r="F18" s="43"/>
      <c r="G18" s="18"/>
      <c r="H18" s="8">
        <f>1735350-1572288.38+3843.48-21976.86-35411.02+41357.31+1735350+6600-1630830.68-13157.06+6800+13200+6600+1735350+1330.1+3300-1619877.63+18100-18100+1600000+3300-1562985.03-19651.17+1600000-1418959.69-19900+1500000-1602276.66-19900+1500000-1638065.05-9517.39-3111.11+1500000-1549455.42-10351.74+1800000-1740289.51</f>
        <v>304376.49000000046</v>
      </c>
      <c r="I18" s="25"/>
      <c r="J18" s="9"/>
      <c r="K18" s="6"/>
      <c r="L18" s="6"/>
    </row>
    <row r="19" spans="2:13" x14ac:dyDescent="0.25">
      <c r="B19" s="41" t="s">
        <v>28</v>
      </c>
      <c r="C19" s="42"/>
      <c r="D19" s="42"/>
      <c r="E19" s="42"/>
      <c r="F19" s="43"/>
      <c r="G19" s="18"/>
      <c r="H19" s="26">
        <v>0</v>
      </c>
      <c r="I19" s="25"/>
      <c r="J19" s="9"/>
      <c r="K19" s="6"/>
      <c r="L19" s="6"/>
    </row>
    <row r="20" spans="2:13" x14ac:dyDescent="0.25">
      <c r="B20" s="41" t="s">
        <v>14</v>
      </c>
      <c r="C20" s="42"/>
      <c r="D20" s="42"/>
      <c r="E20" s="42"/>
      <c r="F20" s="43"/>
      <c r="G20" s="18"/>
      <c r="H20" s="8">
        <v>0</v>
      </c>
      <c r="I20" s="25"/>
      <c r="J20" s="9"/>
    </row>
    <row r="21" spans="2:13" x14ac:dyDescent="0.25">
      <c r="B21" s="41" t="s">
        <v>15</v>
      </c>
      <c r="C21" s="42"/>
      <c r="D21" s="42"/>
      <c r="E21" s="42"/>
      <c r="F21" s="43"/>
      <c r="G21" s="18"/>
      <c r="H21" s="8">
        <v>0</v>
      </c>
      <c r="I21" s="25"/>
      <c r="J21" s="9"/>
    </row>
    <row r="22" spans="2:13" x14ac:dyDescent="0.25">
      <c r="B22" s="41" t="s">
        <v>16</v>
      </c>
      <c r="C22" s="42"/>
      <c r="D22" s="42"/>
      <c r="E22" s="42"/>
      <c r="F22" s="43"/>
      <c r="G22" s="18"/>
      <c r="H22" s="8">
        <v>0</v>
      </c>
      <c r="I22" s="25"/>
      <c r="J22" s="9"/>
      <c r="K22" s="6"/>
    </row>
    <row r="23" spans="2:13" x14ac:dyDescent="0.25">
      <c r="B23" s="41" t="s">
        <v>17</v>
      </c>
      <c r="C23" s="42"/>
      <c r="D23" s="42"/>
      <c r="E23" s="42"/>
      <c r="F23" s="43"/>
      <c r="G23" s="18"/>
      <c r="H23" s="8">
        <v>0</v>
      </c>
      <c r="I23" s="25"/>
      <c r="J23" s="9"/>
      <c r="K23" s="6"/>
      <c r="L23" s="27"/>
    </row>
    <row r="24" spans="2:13" x14ac:dyDescent="0.25">
      <c r="B24" s="41" t="s">
        <v>18</v>
      </c>
      <c r="C24" s="42"/>
      <c r="D24" s="42"/>
      <c r="E24" s="42"/>
      <c r="F24" s="43"/>
      <c r="G24" s="18"/>
      <c r="H24" s="8">
        <f>2438168.95-2214898.11-209095.24+25772+20332+1270319.92-1206012.51+1264381.76-209312.61+275552.16</f>
        <v>1455208.32</v>
      </c>
      <c r="I24" s="25"/>
      <c r="J24" s="9"/>
      <c r="K24" s="9"/>
      <c r="L24" s="6"/>
      <c r="M24" s="6"/>
    </row>
    <row r="25" spans="2:13" x14ac:dyDescent="0.25">
      <c r="B25" s="41" t="s">
        <v>19</v>
      </c>
      <c r="C25" s="42"/>
      <c r="D25" s="42"/>
      <c r="E25" s="42"/>
      <c r="F25" s="43"/>
      <c r="G25" s="18"/>
      <c r="H25" s="8">
        <v>0</v>
      </c>
      <c r="I25" s="25"/>
      <c r="J25" s="9"/>
      <c r="K25" s="9"/>
      <c r="L25" s="6"/>
    </row>
    <row r="26" spans="2:13" x14ac:dyDescent="0.25">
      <c r="B26" s="41" t="s">
        <v>20</v>
      </c>
      <c r="C26" s="42"/>
      <c r="D26" s="42"/>
      <c r="E26" s="42"/>
      <c r="F26" s="43"/>
      <c r="G26" s="18"/>
      <c r="H26" s="8">
        <v>0</v>
      </c>
      <c r="I26" s="25"/>
      <c r="J26" s="9"/>
      <c r="K26" s="6"/>
    </row>
    <row r="27" spans="2:13" x14ac:dyDescent="0.25">
      <c r="B27" s="41" t="s">
        <v>21</v>
      </c>
      <c r="C27" s="42"/>
      <c r="D27" s="42"/>
      <c r="E27" s="42"/>
      <c r="F27" s="43"/>
      <c r="G27" s="18"/>
      <c r="H27" s="8">
        <v>0</v>
      </c>
      <c r="I27" s="25"/>
      <c r="J27" s="9"/>
      <c r="K27" s="6"/>
      <c r="L27" s="6"/>
    </row>
    <row r="28" spans="2:13" x14ac:dyDescent="0.25">
      <c r="B28" s="41" t="s">
        <v>31</v>
      </c>
      <c r="C28" s="42"/>
      <c r="D28" s="42"/>
      <c r="E28" s="42"/>
      <c r="F28" s="43"/>
      <c r="G28" s="18"/>
      <c r="H28" s="8">
        <f>413839.82+9900+4050+13900+5100-133311.78+8850+3250-7135.61-104.53+16500+3900-1419+9350+4700-45115.89+6850+6850-4689.05+7150+2350-18139.16+8650+3400-223.97-224.45+6900+5650+7650+3250-35192.98+11350+3600+8988+12550+3800+11700+4800-211.95+13700+4000+4300+5150-4615.72+9550+4250-93.91+6600+4500-148780.8+7300+3700-27416.37-159.68+14300+4900+14050+4350-20440.16+7350+4100-98+10850+4700-9099.25+9200+2400-8065.95-210.57+6600+5300+11200+4150-65.5+8100+3900-20306.58+9300+3800-138.82+6950+3100-72.5-60.75+9820+3650-15483.17+7050+6450+5650+3100-3152.64-7603.5+12100+3500-48728.66+15150+4100-224599.01-1670.58+9700+4950+7900+3150-79.25-4104.73+15300+5600+6450+2550-7.57+7850+3200-3174.75-92.36+3400-3000+-54.02+10000+10950+3650+9250+6600-65480.15+7600+3150-129472.23+9450-2735.61+7450+5150-30947.64-104.31+11150+3550+5550+3250-13635.75+6150+3350-175.74+8150+11670+5600+4600-488.94+9750+3800-22767+9100+3100-3150.75+7100+7450-15020.61+9300+4650-249.46+18648.03+11400+4300+3000-12101.39-40141.49+8650+3750-12+12400+5000+11450+4350-22810.86+6100+3900+6400+4550-616.22-60.75+7350+4300-9036+6450+4550-9768.57+13450+5300+7450+3250+9150+5450-571.76+11600+7100+6900+5100-35196.16+7650+4000-159.25+8750+2900-64.25+10750+5450-864.94+7800+3350+6500+4650-21318.8+8800+3100+10200+3400+9750+4300-177398.09-553.22+11400+2850+50000-44423.23-6+6000+7550+7200+3650+9700+3600+6750+7650-15258.25+9050+4450-213.54+5300+3950-140.83-52.5+6200+6400+9400+3100-27177+10650+4750+0.09-32311.45+5750+4000-95+5450+4400-74.75-55.25+14200+3950+10600+4500-130.94+8950+3100-8800+4400+4600-259.1+7800+3650-27809.82-233.65+13600+4050+6500+3450-94.25+8600+2450-17106.22+7000+5700-6198.14+10550+3850-50855.93-84.75+13400+3500+7050+2900+9700+3950+13500+5300-372.63+7900+2650-100-65.5+9750+8650-5159+7300+4300-121.87+10000+2750-64-377.59+8450+3650+13850+6000-21099.28+9150+4900-3910.98+14350+3900-2097.82+9250+3550-60114.77-490.61-4967.74+15650+4700+8550+3250-13073.75+9500+2950-191.39+4500+2550-73.5+11100+3000-30192.16-47852.83+10800+5600+12550+3000-197.47-4435.92+8900+2200-100.5+7350+2900-2377.07-66.95+13800+3300+12000+4300-105.8+9000+3550-6601.5+9550+3850-17272.32+15300+2550-135.39-102.5+8950+5750+8650+3200-20019.66+5650+3350-75.25+7050+2950+12450+1700-100374.2-170909.27-950+13100+4650+8150+3200-94.75+4250+2700-194.18+6100+1450-5007.56+8400+4850-133.25-289.2+5350+2700+9550+3000-51024.12+5150+3400-50000-1330.04+5200+4000-16118.71+6150+3000-14920.8-110.96+11550+4750-87.5+13300+5250+8750+3750-9955.14+8000+2950-157.23+12900+2200-6546-148.82+11500+4650-4860+4900+4750-136.89+13750+3950-34983.54+8700+3650-260.89+4350+5650-3350.09-209.29+11200+4400+10550+1850-47828+6950+1800-192.9+4900+1750-60.75+9950+3050-9778.5-753.2+10900+3500+5850+3000-63290.21-45595.35+14350+7350+8100+2600+9700+3250-5662.05+5800+3250-9242.16-9388.67-469.09+7600+3750-14066.89+9950+4350-8172.69+3350+1050-150.41+6450+2150-52+13450+5300-31228.82-99.75+11950+1550-9721+8800+3150-179.24+6250+3900-2573.51-57.25+6600+3550+6350+4550-59781.78-241.54+10400+2150+8050+5600-4939+8350+3750-7918.62+8200+1000+-67.75+9500+2450-3240-67-251.5+9050+3800+9350+3050-53818.75+6200+3500-4962.91+4750+3150-1794.68+9000+3200-49.75-258.74+0.8+6000+4100+10050+9850+4400+2050-6-6536.5+4000+5600-449.96+8250+2750-4799.42-164.81+9500+850+7000+3500-33452.64+6950+3600-8459.75+10350+2100-181.44+5450+4450+2010-83.75-591+5150+2450-14582+7800+2400-317.52+7050+1150-176.5+4650+3300-1535.91+6650+6300-49.25-90.35+7600+1900+5550+2250-44197.79+6850+3450-99.87+7300+2350-12960-2127.04+7900+2100-469.3-399.39+7000+3150-16000+7200+5650+40-211-276.97+3650+3100+7700+4000-71.18+4500+2000-14685.5-179.73+9100+5100+7350+3900-77+10600+2600-85777.61-34868.88+3650+3200-2589.34+8000+4550-22129-131.58+7950+5000+2500+3600-28087.75+7700+1600-323.38+8800+2900-64.5-70+6750+8350+6800+5000-17826+3400+1800-4111.24+5800+4200-40-6-6+11250+2750-76+6650+3850-40078.26-2346.59+15700+3750+5050+3650-8205.5+7000+2000-354.98+7900+3250-322.13-65.5+9050+1650+7550+2550+6600+4050+6450+3700-8202.98+4300+3300-2532.45+6550+2650-47.5-31194.11+11200+5150+5850+4550-27087.75+8800+3850-18024.63+5100+4050-535.99+7300+3450-51.75-1606.71+7100+1400+3200+3750-205.34+6350+2300-46+8000+3500-10284.17+7400+4200-11453.01-211.59+12850+5600+5700+2950-43344.53+9350+3050-61.44+4000+2750-5714.36+7600+3100-19499.21-443.43+7150+3150+7800+2550-147.61+8150+3350-8136.74+4100+4850-87.55+6500+3700-28631.75+24600+5800-190.25-18-29712.21+12200+4100+11350+3950-8106+4700+2750-237.15+10250+2200-3449.64-106.41+5900+7000+5400+4400-10583.72+8100+4400-84.16+13750+3950-68.5+5250+3250-8200.75-125.15+13800+3650-275552.16+5400+3600-222.06+19100+3150-44965.3+5350+11950+4400+600+3550</f>
        <v>22484.520000000179</v>
      </c>
      <c r="I28" s="25"/>
      <c r="J28" s="9"/>
      <c r="K28" s="6"/>
      <c r="L28" s="6"/>
    </row>
    <row r="29" spans="2:13" x14ac:dyDescent="0.25">
      <c r="B29" s="63" t="s">
        <v>22</v>
      </c>
      <c r="C29" s="64"/>
      <c r="D29" s="64"/>
      <c r="E29" s="64"/>
      <c r="F29" s="65"/>
      <c r="G29" s="17">
        <v>45569</v>
      </c>
      <c r="H29" s="2">
        <f>H30+H31+H32+H33+H35+H36+H34</f>
        <v>275507.68999999994</v>
      </c>
      <c r="I29" s="9"/>
      <c r="J29" s="9"/>
      <c r="K29" s="6"/>
      <c r="L29" s="6"/>
    </row>
    <row r="30" spans="2:13" x14ac:dyDescent="0.25">
      <c r="B30" s="41" t="s">
        <v>10</v>
      </c>
      <c r="C30" s="42"/>
      <c r="D30" s="42"/>
      <c r="E30" s="42"/>
      <c r="F30" s="43"/>
      <c r="G30" s="19"/>
      <c r="H30" s="10">
        <v>0</v>
      </c>
      <c r="I30" s="9"/>
      <c r="J30" s="9"/>
      <c r="K30" s="6"/>
      <c r="L30" s="6"/>
    </row>
    <row r="31" spans="2:13" x14ac:dyDescent="0.25">
      <c r="B31" s="41" t="s">
        <v>13</v>
      </c>
      <c r="C31" s="42"/>
      <c r="D31" s="42"/>
      <c r="E31" s="42"/>
      <c r="F31" s="43"/>
      <c r="G31" s="19"/>
      <c r="H31" s="8">
        <f>220299.99-212535.19+220299.99-173772.38+220299.99-183515.68-19511.33+19511.33+170000-185883.73-19511.33+170000+90415.38-241624.41+170000+19511.33-214491.54+170000-137272.65-43022.66-7000+170000+43022.66-158193.27-13877.63+220000-158232.92+13877.63</f>
        <v>148793.57999999999</v>
      </c>
      <c r="I31" s="9"/>
      <c r="J31" s="9"/>
      <c r="K31" s="6"/>
      <c r="L31" s="6"/>
    </row>
    <row r="32" spans="2:13" x14ac:dyDescent="0.25">
      <c r="B32" s="41" t="s">
        <v>18</v>
      </c>
      <c r="C32" s="42"/>
      <c r="D32" s="42"/>
      <c r="E32" s="42"/>
      <c r="F32" s="43"/>
      <c r="G32" s="19"/>
      <c r="H32" s="8">
        <f>147026.4-43022.66-13877.63+36588</f>
        <v>126714.10999999999</v>
      </c>
      <c r="I32" s="9"/>
      <c r="J32" s="9"/>
      <c r="K32" s="6"/>
      <c r="L32" s="6"/>
      <c r="M32" s="6"/>
    </row>
    <row r="33" spans="2:12" x14ac:dyDescent="0.25">
      <c r="B33" s="41" t="s">
        <v>20</v>
      </c>
      <c r="C33" s="42"/>
      <c r="D33" s="42"/>
      <c r="E33" s="42"/>
      <c r="F33" s="43"/>
      <c r="G33" s="19"/>
      <c r="H33" s="8">
        <v>0</v>
      </c>
      <c r="I33" s="9"/>
      <c r="J33" s="9"/>
      <c r="L33" s="6"/>
    </row>
    <row r="34" spans="2:12" x14ac:dyDescent="0.25">
      <c r="B34" s="41" t="s">
        <v>11</v>
      </c>
      <c r="C34" s="42"/>
      <c r="D34" s="42"/>
      <c r="E34" s="42"/>
      <c r="F34" s="43"/>
      <c r="G34" s="19"/>
      <c r="H34" s="8">
        <v>0</v>
      </c>
      <c r="I34" s="9"/>
      <c r="J34" s="9"/>
    </row>
    <row r="35" spans="2:12" x14ac:dyDescent="0.25">
      <c r="B35" s="41" t="s">
        <v>21</v>
      </c>
      <c r="C35" s="42"/>
      <c r="D35" s="42"/>
      <c r="E35" s="42"/>
      <c r="F35" s="43"/>
      <c r="G35" s="19"/>
      <c r="H35" s="8">
        <v>0</v>
      </c>
      <c r="I35" s="9"/>
      <c r="J35" s="9"/>
    </row>
    <row r="36" spans="2:12" x14ac:dyDescent="0.25">
      <c r="B36" s="41" t="s">
        <v>31</v>
      </c>
      <c r="C36" s="42"/>
      <c r="D36" s="42"/>
      <c r="E36" s="42"/>
      <c r="F36" s="43"/>
      <c r="G36" s="19"/>
      <c r="H36" s="8">
        <v>0</v>
      </c>
      <c r="I36" s="9"/>
      <c r="J36" s="9"/>
    </row>
    <row r="37" spans="2:12" x14ac:dyDescent="0.25">
      <c r="B37" s="44" t="s">
        <v>23</v>
      </c>
      <c r="C37" s="45"/>
      <c r="D37" s="45"/>
      <c r="E37" s="45"/>
      <c r="F37" s="46"/>
      <c r="G37" s="20">
        <v>45569</v>
      </c>
      <c r="H37" s="3">
        <f>SUM(H38:H49)</f>
        <v>1375144</v>
      </c>
      <c r="I37" s="9"/>
      <c r="J37" s="9"/>
    </row>
    <row r="38" spans="2:12" x14ac:dyDescent="0.25">
      <c r="B38" s="41" t="s">
        <v>10</v>
      </c>
      <c r="C38" s="42"/>
      <c r="D38" s="42"/>
      <c r="E38" s="42"/>
      <c r="F38" s="43"/>
      <c r="G38" s="18"/>
      <c r="H38" s="10">
        <v>0</v>
      </c>
      <c r="I38" s="9"/>
      <c r="J38" s="9"/>
    </row>
    <row r="39" spans="2:12" x14ac:dyDescent="0.25">
      <c r="B39" s="41" t="s">
        <v>11</v>
      </c>
      <c r="C39" s="42"/>
      <c r="D39" s="42"/>
      <c r="E39" s="42"/>
      <c r="F39" s="43"/>
      <c r="G39" s="18"/>
      <c r="H39" s="10">
        <v>0</v>
      </c>
      <c r="I39" s="9"/>
      <c r="J39" s="9"/>
    </row>
    <row r="40" spans="2:12" x14ac:dyDescent="0.25">
      <c r="B40" s="41" t="s">
        <v>12</v>
      </c>
      <c r="C40" s="42"/>
      <c r="D40" s="42"/>
      <c r="E40" s="42"/>
      <c r="F40" s="43"/>
      <c r="G40" s="18"/>
      <c r="H40" s="10">
        <v>0</v>
      </c>
      <c r="I40" s="9"/>
      <c r="J40" s="9"/>
    </row>
    <row r="41" spans="2:12" x14ac:dyDescent="0.25">
      <c r="B41" s="41" t="s">
        <v>13</v>
      </c>
      <c r="C41" s="42"/>
      <c r="D41" s="42"/>
      <c r="E41" s="42"/>
      <c r="F41" s="43"/>
      <c r="G41" s="18"/>
      <c r="H41" s="10">
        <v>0</v>
      </c>
      <c r="I41" s="9"/>
      <c r="J41" s="23"/>
      <c r="K41" s="6"/>
      <c r="L41" s="6"/>
    </row>
    <row r="42" spans="2:12" x14ac:dyDescent="0.25">
      <c r="B42" s="41" t="s">
        <v>28</v>
      </c>
      <c r="C42" s="42"/>
      <c r="D42" s="42"/>
      <c r="E42" s="42"/>
      <c r="F42" s="43"/>
      <c r="G42" s="18" t="s">
        <v>29</v>
      </c>
      <c r="H42" s="10">
        <v>0</v>
      </c>
      <c r="I42" s="9"/>
      <c r="J42" s="9"/>
      <c r="L42" s="6"/>
    </row>
    <row r="43" spans="2:12" x14ac:dyDescent="0.25">
      <c r="B43" s="41" t="s">
        <v>14</v>
      </c>
      <c r="C43" s="42"/>
      <c r="D43" s="42"/>
      <c r="E43" s="42"/>
      <c r="F43" s="43"/>
      <c r="G43" s="18"/>
      <c r="H43" s="8">
        <v>0</v>
      </c>
      <c r="I43" s="9"/>
      <c r="J43" s="9"/>
    </row>
    <row r="44" spans="2:12" x14ac:dyDescent="0.25">
      <c r="B44" s="41" t="s">
        <v>15</v>
      </c>
      <c r="C44" s="42"/>
      <c r="D44" s="42"/>
      <c r="E44" s="42"/>
      <c r="F44" s="43"/>
      <c r="G44" s="18"/>
      <c r="H44" s="8">
        <v>0</v>
      </c>
      <c r="I44" s="9"/>
      <c r="J44" s="9"/>
      <c r="L44" s="6"/>
    </row>
    <row r="45" spans="2:12" x14ac:dyDescent="0.25">
      <c r="B45" s="41" t="s">
        <v>16</v>
      </c>
      <c r="C45" s="42"/>
      <c r="D45" s="42"/>
      <c r="E45" s="42"/>
      <c r="F45" s="43"/>
      <c r="G45" s="18"/>
      <c r="H45" s="8">
        <v>0</v>
      </c>
      <c r="I45" s="9"/>
      <c r="J45" s="9"/>
    </row>
    <row r="46" spans="2:12" x14ac:dyDescent="0.25">
      <c r="B46" s="41" t="s">
        <v>17</v>
      </c>
      <c r="C46" s="42"/>
      <c r="D46" s="42"/>
      <c r="E46" s="42"/>
      <c r="F46" s="43"/>
      <c r="G46" s="18"/>
      <c r="H46" s="8">
        <v>0</v>
      </c>
      <c r="I46" s="9"/>
      <c r="J46" s="9"/>
    </row>
    <row r="47" spans="2:12" x14ac:dyDescent="0.25">
      <c r="B47" s="41" t="s">
        <v>18</v>
      </c>
      <c r="C47" s="42"/>
      <c r="D47" s="42"/>
      <c r="E47" s="42"/>
      <c r="F47" s="43"/>
      <c r="G47" s="18"/>
      <c r="H47" s="8">
        <f>1357496.53+3125.47+13722+800</f>
        <v>1375144</v>
      </c>
      <c r="I47" s="9"/>
      <c r="J47" s="9"/>
    </row>
    <row r="48" spans="2:12" x14ac:dyDescent="0.25">
      <c r="B48" s="41" t="s">
        <v>20</v>
      </c>
      <c r="C48" s="42"/>
      <c r="D48" s="42"/>
      <c r="E48" s="42"/>
      <c r="F48" s="43"/>
      <c r="G48" s="18"/>
      <c r="H48" s="8">
        <v>0</v>
      </c>
      <c r="I48" s="9"/>
      <c r="J48" s="9"/>
    </row>
    <row r="49" spans="2:12" x14ac:dyDescent="0.25">
      <c r="B49" s="41" t="s">
        <v>21</v>
      </c>
      <c r="C49" s="42"/>
      <c r="D49" s="42"/>
      <c r="E49" s="42"/>
      <c r="F49" s="43"/>
      <c r="G49" s="18"/>
      <c r="H49" s="8">
        <v>0</v>
      </c>
      <c r="I49" s="9"/>
      <c r="J49" s="9"/>
      <c r="K49" s="6"/>
    </row>
    <row r="50" spans="2:12" x14ac:dyDescent="0.25">
      <c r="B50" s="44" t="s">
        <v>24</v>
      </c>
      <c r="C50" s="45"/>
      <c r="D50" s="45"/>
      <c r="E50" s="45"/>
      <c r="F50" s="46"/>
      <c r="G50" s="20">
        <v>45569</v>
      </c>
      <c r="H50" s="3">
        <f>SUM(H51:H56)</f>
        <v>125000</v>
      </c>
      <c r="I50" s="9"/>
      <c r="J50" s="9"/>
    </row>
    <row r="51" spans="2:12" x14ac:dyDescent="0.25">
      <c r="B51" s="41" t="s">
        <v>10</v>
      </c>
      <c r="C51" s="42"/>
      <c r="D51" s="42"/>
      <c r="E51" s="42"/>
      <c r="F51" s="43"/>
      <c r="G51" s="19"/>
      <c r="H51" s="10">
        <v>0</v>
      </c>
      <c r="I51" s="9"/>
      <c r="J51" s="9"/>
      <c r="K51" s="6"/>
    </row>
    <row r="52" spans="2:12" x14ac:dyDescent="0.25">
      <c r="B52" s="41" t="s">
        <v>13</v>
      </c>
      <c r="C52" s="42"/>
      <c r="D52" s="42"/>
      <c r="E52" s="42"/>
      <c r="F52" s="43"/>
      <c r="G52" s="19"/>
      <c r="H52" s="10">
        <v>0</v>
      </c>
      <c r="I52" s="9"/>
      <c r="J52" s="23"/>
      <c r="K52" s="6"/>
    </row>
    <row r="53" spans="2:12" x14ac:dyDescent="0.25">
      <c r="B53" s="41" t="s">
        <v>18</v>
      </c>
      <c r="C53" s="42"/>
      <c r="D53" s="42"/>
      <c r="E53" s="42"/>
      <c r="F53" s="43"/>
      <c r="G53" s="19"/>
      <c r="H53" s="8">
        <v>125000</v>
      </c>
      <c r="I53" s="9"/>
      <c r="J53" s="9"/>
      <c r="K53" s="6"/>
    </row>
    <row r="54" spans="2:12" x14ac:dyDescent="0.25">
      <c r="B54" s="41" t="s">
        <v>20</v>
      </c>
      <c r="C54" s="42"/>
      <c r="D54" s="42"/>
      <c r="E54" s="42"/>
      <c r="F54" s="43"/>
      <c r="G54" s="19"/>
      <c r="H54" s="1">
        <v>0</v>
      </c>
      <c r="I54" s="9"/>
      <c r="J54" s="9"/>
      <c r="K54" s="6"/>
    </row>
    <row r="55" spans="2:12" x14ac:dyDescent="0.25">
      <c r="B55" s="41" t="s">
        <v>11</v>
      </c>
      <c r="C55" s="42"/>
      <c r="D55" s="42"/>
      <c r="E55" s="42"/>
      <c r="F55" s="43"/>
      <c r="G55" s="19"/>
      <c r="H55" s="1">
        <v>0</v>
      </c>
      <c r="I55" s="9"/>
      <c r="J55" s="9"/>
    </row>
    <row r="56" spans="2:12" x14ac:dyDescent="0.25">
      <c r="B56" s="41" t="s">
        <v>21</v>
      </c>
      <c r="C56" s="42"/>
      <c r="D56" s="42"/>
      <c r="E56" s="42"/>
      <c r="F56" s="43"/>
      <c r="G56" s="19"/>
      <c r="H56" s="1">
        <v>0</v>
      </c>
      <c r="I56" s="9"/>
      <c r="J56" s="9"/>
    </row>
    <row r="57" spans="2:12" x14ac:dyDescent="0.25">
      <c r="B57" s="50" t="s">
        <v>25</v>
      </c>
      <c r="C57" s="51"/>
      <c r="D57" s="51"/>
      <c r="E57" s="51"/>
      <c r="F57" s="52"/>
      <c r="G57" s="21">
        <v>45569</v>
      </c>
      <c r="H57" s="4">
        <f>37851.55+6008.7-6008.7+19278.1+2245.6+0.19-21523.7+20575.31+2314.22-0.14+126044.72+5956.93-8271.15+3000-0.72-149620.03+759636.45-759636.47+19293.56+2185.45-21479.01+0.01+6476.55-6476.55+21104.95+2281.94+140990.97+2718.23+0.43-167096.09+857.14-857.14+3817890-3817890+122645.1-122699.1+0.01+18945.59+2125.08-0.22-21070.67+15051.9+20992.87+2245.74+208890.86+8721.27+0.34-240850.74-15051.9+3000-3000+19390.42+2182.96-0.05-21573.38+21495.15+2295.45+141073.02+4975.72+72335.57+0.09-242174.91+3000-3000+19619.31+2237.72+72335.54+0.23-94192.57+23039.05+8089.08+976211.14+2331.99-0.41-1009671.29+0.1-0.12+54.02+5940000-5940000+6904.3-6904.25+41630.69-41630.69+13860000-13860000+120000+1066495.37-1066495.37-50000+31411.97-31411.97+1246709.06-1246709.06+39107.32+17192.7-17192.7+14561.19-14561.19+1656765.28-1656765.28+9900-9900+5398.6+53986+53986-113370.6-9900+14561.18-14561.18-0.05+1777579.25+111888.75-1889468+20792.68+14561.19-14561.19+1717404.8-1717404.8-0.8+14561.19-14561.19+1057516.08-1057516.08+14561.19-14561.19+4140+268113.49-268113.49+53986+53986-53986-53986+14561.19-14561.19+1746030.99-1746030.99+14561.19-14561.19+46724.18-46723.43+46724.18+1345168.16-1391892.34+36611.33+51855.36-51855.36+70744.92+41821.95-41821.95+60000-60000+1721058.45-1721058.45</f>
        <v>269347.4600000002</v>
      </c>
      <c r="I57" s="9"/>
      <c r="K57" s="6"/>
      <c r="L57" s="6"/>
    </row>
    <row r="58" spans="2:12" x14ac:dyDescent="0.25">
      <c r="B58" s="41" t="s">
        <v>26</v>
      </c>
      <c r="C58" s="42"/>
      <c r="D58" s="42"/>
      <c r="E58" s="42"/>
      <c r="F58" s="43"/>
      <c r="G58" s="19"/>
      <c r="H58" s="1">
        <v>0</v>
      </c>
      <c r="I58" s="9"/>
      <c r="J58" s="9"/>
      <c r="L58" s="6"/>
    </row>
    <row r="59" spans="2:12" x14ac:dyDescent="0.25">
      <c r="B59" s="47" t="s">
        <v>27</v>
      </c>
      <c r="C59" s="48"/>
      <c r="D59" s="48"/>
      <c r="E59" s="48"/>
      <c r="F59" s="49"/>
      <c r="G59" s="19"/>
      <c r="H59" s="5">
        <f>H14+H29-H37-H50+H57-H58</f>
        <v>827708.02</v>
      </c>
      <c r="I59" s="9"/>
      <c r="J59" s="9"/>
      <c r="K59" s="6"/>
    </row>
    <row r="60" spans="2:12" x14ac:dyDescent="0.25">
      <c r="B60" s="13"/>
      <c r="C60" s="13"/>
      <c r="D60" s="13"/>
      <c r="E60" s="13"/>
      <c r="F60" s="13"/>
      <c r="G60" s="7"/>
      <c r="H60" s="11"/>
      <c r="I60" s="9"/>
      <c r="J60" s="9"/>
      <c r="K60" s="6"/>
    </row>
    <row r="61" spans="2:12" ht="15.75" x14ac:dyDescent="0.25">
      <c r="B61" s="40" t="s">
        <v>89</v>
      </c>
      <c r="C61" s="40"/>
      <c r="D61" s="40"/>
      <c r="E61" s="13"/>
      <c r="F61" s="13"/>
      <c r="G61" s="7"/>
      <c r="H61" s="11"/>
      <c r="I61" s="9"/>
      <c r="J61" s="9"/>
      <c r="K61" s="6"/>
    </row>
    <row r="63" spans="2:12" x14ac:dyDescent="0.25">
      <c r="B63" s="28" t="s">
        <v>32</v>
      </c>
      <c r="C63" s="30">
        <v>35280</v>
      </c>
      <c r="D63" s="31" t="s">
        <v>49</v>
      </c>
    </row>
    <row r="64" spans="2:12" x14ac:dyDescent="0.25">
      <c r="B64" s="28" t="s">
        <v>32</v>
      </c>
      <c r="C64" s="32">
        <v>47040</v>
      </c>
      <c r="D64" s="31" t="s">
        <v>50</v>
      </c>
    </row>
    <row r="65" spans="2:4" x14ac:dyDescent="0.25">
      <c r="B65" s="28" t="s">
        <v>32</v>
      </c>
      <c r="C65" s="32">
        <v>35280</v>
      </c>
      <c r="D65" s="31" t="s">
        <v>51</v>
      </c>
    </row>
    <row r="66" spans="2:4" x14ac:dyDescent="0.25">
      <c r="B66" s="28" t="s">
        <v>32</v>
      </c>
      <c r="C66" s="32">
        <v>35280</v>
      </c>
      <c r="D66" s="31" t="s">
        <v>52</v>
      </c>
    </row>
    <row r="67" spans="2:4" x14ac:dyDescent="0.25">
      <c r="B67" s="28" t="s">
        <v>32</v>
      </c>
      <c r="C67" s="34">
        <v>4200</v>
      </c>
      <c r="D67" s="31" t="s">
        <v>53</v>
      </c>
    </row>
    <row r="68" spans="2:4" x14ac:dyDescent="0.25">
      <c r="B68" s="29" t="s">
        <v>33</v>
      </c>
      <c r="C68" s="34">
        <v>141600</v>
      </c>
      <c r="D68" s="35" t="s">
        <v>54</v>
      </c>
    </row>
    <row r="69" spans="2:4" x14ac:dyDescent="0.25">
      <c r="B69" s="29" t="s">
        <v>34</v>
      </c>
      <c r="C69" s="34">
        <v>1115</v>
      </c>
      <c r="D69" s="35" t="s">
        <v>55</v>
      </c>
    </row>
    <row r="70" spans="2:4" x14ac:dyDescent="0.25">
      <c r="B70" s="29" t="s">
        <v>34</v>
      </c>
      <c r="C70" s="34">
        <v>1620</v>
      </c>
      <c r="D70" s="35" t="s">
        <v>56</v>
      </c>
    </row>
    <row r="71" spans="2:4" x14ac:dyDescent="0.25">
      <c r="B71" s="29" t="s">
        <v>34</v>
      </c>
      <c r="C71" s="34">
        <v>1115</v>
      </c>
      <c r="D71" s="35" t="s">
        <v>57</v>
      </c>
    </row>
    <row r="72" spans="2:4" x14ac:dyDescent="0.25">
      <c r="B72" s="29" t="s">
        <v>34</v>
      </c>
      <c r="C72" s="34">
        <v>1551</v>
      </c>
      <c r="D72" s="35" t="s">
        <v>58</v>
      </c>
    </row>
    <row r="73" spans="2:4" x14ac:dyDescent="0.25">
      <c r="B73" s="29" t="s">
        <v>34</v>
      </c>
      <c r="C73" s="34">
        <v>38025</v>
      </c>
      <c r="D73" s="35" t="s">
        <v>59</v>
      </c>
    </row>
    <row r="74" spans="2:4" x14ac:dyDescent="0.25">
      <c r="B74" s="29" t="s">
        <v>35</v>
      </c>
      <c r="C74" s="34">
        <v>3376.79</v>
      </c>
      <c r="D74" s="35" t="s">
        <v>60</v>
      </c>
    </row>
    <row r="75" spans="2:4" x14ac:dyDescent="0.25">
      <c r="B75" s="29" t="s">
        <v>35</v>
      </c>
      <c r="C75" s="34">
        <v>14542.94</v>
      </c>
      <c r="D75" s="35" t="s">
        <v>60</v>
      </c>
    </row>
    <row r="76" spans="2:4" x14ac:dyDescent="0.25">
      <c r="B76" s="29" t="s">
        <v>35</v>
      </c>
      <c r="C76" s="34">
        <v>54053.93</v>
      </c>
      <c r="D76" s="35" t="s">
        <v>60</v>
      </c>
    </row>
    <row r="77" spans="2:4" x14ac:dyDescent="0.25">
      <c r="B77" s="29" t="s">
        <v>35</v>
      </c>
      <c r="C77" s="34">
        <v>37734.17</v>
      </c>
      <c r="D77" s="35" t="s">
        <v>60</v>
      </c>
    </row>
    <row r="78" spans="2:4" x14ac:dyDescent="0.25">
      <c r="B78" s="29" t="s">
        <v>35</v>
      </c>
      <c r="C78" s="34">
        <v>5438.24</v>
      </c>
      <c r="D78" s="35" t="s">
        <v>60</v>
      </c>
    </row>
    <row r="79" spans="2:4" x14ac:dyDescent="0.25">
      <c r="B79" s="29" t="s">
        <v>35</v>
      </c>
      <c r="C79" s="34">
        <v>23819.43</v>
      </c>
      <c r="D79" s="35" t="s">
        <v>60</v>
      </c>
    </row>
    <row r="80" spans="2:4" x14ac:dyDescent="0.25">
      <c r="B80" s="29" t="s">
        <v>35</v>
      </c>
      <c r="C80" s="34">
        <v>122596.91</v>
      </c>
      <c r="D80" s="35" t="s">
        <v>60</v>
      </c>
    </row>
    <row r="81" spans="2:4" x14ac:dyDescent="0.25">
      <c r="B81" s="29" t="s">
        <v>36</v>
      </c>
      <c r="C81" s="34">
        <v>261.36</v>
      </c>
      <c r="D81" s="35" t="s">
        <v>61</v>
      </c>
    </row>
    <row r="82" spans="2:4" x14ac:dyDescent="0.25">
      <c r="B82" s="29" t="s">
        <v>36</v>
      </c>
      <c r="C82" s="34">
        <v>12351.68</v>
      </c>
      <c r="D82" s="35" t="s">
        <v>62</v>
      </c>
    </row>
    <row r="83" spans="2:4" x14ac:dyDescent="0.25">
      <c r="B83" s="29" t="s">
        <v>36</v>
      </c>
      <c r="C83" s="34">
        <v>667.92</v>
      </c>
      <c r="D83" s="35" t="s">
        <v>63</v>
      </c>
    </row>
    <row r="84" spans="2:4" x14ac:dyDescent="0.25">
      <c r="B84" s="29" t="s">
        <v>36</v>
      </c>
      <c r="C84" s="34">
        <v>396.88</v>
      </c>
      <c r="D84" s="35" t="s">
        <v>64</v>
      </c>
    </row>
    <row r="85" spans="2:4" x14ac:dyDescent="0.25">
      <c r="B85" s="29" t="s">
        <v>36</v>
      </c>
      <c r="C85" s="32">
        <v>31944</v>
      </c>
      <c r="D85" s="33" t="s">
        <v>65</v>
      </c>
    </row>
    <row r="86" spans="2:4" x14ac:dyDescent="0.25">
      <c r="B86" s="29" t="s">
        <v>36</v>
      </c>
      <c r="C86" s="30">
        <v>52272</v>
      </c>
      <c r="D86" s="33" t="s">
        <v>66</v>
      </c>
    </row>
    <row r="87" spans="2:4" x14ac:dyDescent="0.25">
      <c r="B87" s="29" t="s">
        <v>36</v>
      </c>
      <c r="C87" s="30">
        <v>52756</v>
      </c>
      <c r="D87" s="33" t="s">
        <v>67</v>
      </c>
    </row>
    <row r="88" spans="2:4" x14ac:dyDescent="0.25">
      <c r="B88" s="37" t="s">
        <v>37</v>
      </c>
      <c r="C88" s="30">
        <v>143537.03</v>
      </c>
      <c r="D88" s="38" t="s">
        <v>68</v>
      </c>
    </row>
    <row r="89" spans="2:4" x14ac:dyDescent="0.25">
      <c r="B89" s="37" t="s">
        <v>38</v>
      </c>
      <c r="C89" s="30">
        <v>11394</v>
      </c>
      <c r="D89" s="38" t="s">
        <v>69</v>
      </c>
    </row>
    <row r="90" spans="2:4" x14ac:dyDescent="0.25">
      <c r="B90" s="37" t="s">
        <v>39</v>
      </c>
      <c r="C90" s="30">
        <v>5550</v>
      </c>
      <c r="D90" s="38" t="s">
        <v>70</v>
      </c>
    </row>
    <row r="91" spans="2:4" x14ac:dyDescent="0.25">
      <c r="B91" s="37" t="s">
        <v>40</v>
      </c>
      <c r="C91" s="30">
        <v>74793.2</v>
      </c>
      <c r="D91" s="38" t="s">
        <v>71</v>
      </c>
    </row>
    <row r="92" spans="2:4" x14ac:dyDescent="0.25">
      <c r="B92" s="37" t="s">
        <v>41</v>
      </c>
      <c r="C92" s="30">
        <v>1949</v>
      </c>
      <c r="D92" s="38" t="s">
        <v>72</v>
      </c>
    </row>
    <row r="93" spans="2:4" x14ac:dyDescent="0.25">
      <c r="B93" s="37" t="s">
        <v>41</v>
      </c>
      <c r="C93" s="30">
        <v>4758</v>
      </c>
      <c r="D93" s="38" t="s">
        <v>73</v>
      </c>
    </row>
    <row r="94" spans="2:4" x14ac:dyDescent="0.25">
      <c r="B94" s="37" t="s">
        <v>41</v>
      </c>
      <c r="C94" s="30">
        <v>5838</v>
      </c>
      <c r="D94" s="38" t="s">
        <v>74</v>
      </c>
    </row>
    <row r="95" spans="2:4" x14ac:dyDescent="0.25">
      <c r="B95" s="37" t="s">
        <v>42</v>
      </c>
      <c r="C95" s="30">
        <v>14140</v>
      </c>
      <c r="D95" s="38" t="s">
        <v>75</v>
      </c>
    </row>
    <row r="96" spans="2:4" x14ac:dyDescent="0.25">
      <c r="B96" s="37" t="s">
        <v>42</v>
      </c>
      <c r="C96" s="30">
        <v>66000</v>
      </c>
      <c r="D96" s="38" t="s">
        <v>76</v>
      </c>
    </row>
    <row r="97" spans="2:4" x14ac:dyDescent="0.25">
      <c r="B97" s="37" t="s">
        <v>43</v>
      </c>
      <c r="C97" s="30">
        <v>40020</v>
      </c>
      <c r="D97" s="38" t="s">
        <v>77</v>
      </c>
    </row>
    <row r="98" spans="2:4" x14ac:dyDescent="0.25">
      <c r="B98" s="37" t="s">
        <v>44</v>
      </c>
      <c r="C98" s="30">
        <v>7320</v>
      </c>
      <c r="D98" s="38" t="s">
        <v>78</v>
      </c>
    </row>
    <row r="99" spans="2:4" x14ac:dyDescent="0.25">
      <c r="B99" s="37" t="s">
        <v>39</v>
      </c>
      <c r="C99" s="30">
        <v>25565.48</v>
      </c>
      <c r="D99" s="38" t="s">
        <v>79</v>
      </c>
    </row>
    <row r="100" spans="2:4" x14ac:dyDescent="0.25">
      <c r="B100" s="37" t="s">
        <v>45</v>
      </c>
      <c r="C100" s="30">
        <v>1798.8</v>
      </c>
      <c r="D100" s="38" t="s">
        <v>80</v>
      </c>
    </row>
    <row r="101" spans="2:4" x14ac:dyDescent="0.25">
      <c r="B101" s="37" t="s">
        <v>46</v>
      </c>
      <c r="C101" s="30">
        <v>11000</v>
      </c>
      <c r="D101" s="38" t="s">
        <v>81</v>
      </c>
    </row>
    <row r="102" spans="2:4" x14ac:dyDescent="0.25">
      <c r="B102" s="37" t="s">
        <v>47</v>
      </c>
      <c r="C102" s="30">
        <v>100000</v>
      </c>
      <c r="D102" s="38" t="s">
        <v>82</v>
      </c>
    </row>
    <row r="103" spans="2:4" x14ac:dyDescent="0.25">
      <c r="B103" s="37" t="s">
        <v>47</v>
      </c>
      <c r="C103" s="30">
        <v>14700</v>
      </c>
      <c r="D103" s="38" t="s">
        <v>83</v>
      </c>
    </row>
    <row r="104" spans="2:4" x14ac:dyDescent="0.25">
      <c r="B104" s="37" t="s">
        <v>47</v>
      </c>
      <c r="C104" s="30">
        <v>14700</v>
      </c>
      <c r="D104" s="38" t="s">
        <v>84</v>
      </c>
    </row>
    <row r="105" spans="2:4" x14ac:dyDescent="0.25">
      <c r="B105" s="29" t="s">
        <v>35</v>
      </c>
      <c r="C105" s="34">
        <v>60114.77</v>
      </c>
      <c r="D105" s="38" t="s">
        <v>85</v>
      </c>
    </row>
    <row r="106" spans="2:4" x14ac:dyDescent="0.25">
      <c r="B106" s="36" t="s">
        <v>88</v>
      </c>
      <c r="C106" s="39">
        <f>SUM(C63:C105)</f>
        <v>1357496.53</v>
      </c>
      <c r="D106" s="38"/>
    </row>
    <row r="107" spans="2:4" x14ac:dyDescent="0.25">
      <c r="B107" s="29" t="s">
        <v>48</v>
      </c>
      <c r="C107" s="34">
        <v>125000</v>
      </c>
      <c r="D107" s="38" t="s">
        <v>86</v>
      </c>
    </row>
    <row r="108" spans="2:4" x14ac:dyDescent="0.25">
      <c r="B108" s="36" t="s">
        <v>87</v>
      </c>
      <c r="C108" s="39">
        <f>SUM(C107)</f>
        <v>125000</v>
      </c>
      <c r="D108" s="38"/>
    </row>
  </sheetData>
  <mergeCells count="56">
    <mergeCell ref="B30:F30"/>
    <mergeCell ref="B21:F21"/>
    <mergeCell ref="B41:F41"/>
    <mergeCell ref="B36:F36"/>
    <mergeCell ref="B29:F29"/>
    <mergeCell ref="B22:F22"/>
    <mergeCell ref="B23:F23"/>
    <mergeCell ref="B26:F26"/>
    <mergeCell ref="B38:F38"/>
    <mergeCell ref="C2:G2"/>
    <mergeCell ref="B4:D4"/>
    <mergeCell ref="B5:D5"/>
    <mergeCell ref="B6:D6"/>
    <mergeCell ref="B8:H8"/>
    <mergeCell ref="B47:F47"/>
    <mergeCell ref="B46:F46"/>
    <mergeCell ref="B42:F42"/>
    <mergeCell ref="K11:O11"/>
    <mergeCell ref="B13:F13"/>
    <mergeCell ref="B12:F12"/>
    <mergeCell ref="B14:F14"/>
    <mergeCell ref="B11:F11"/>
    <mergeCell ref="B15:F15"/>
    <mergeCell ref="B20:F20"/>
    <mergeCell ref="B45:F45"/>
    <mergeCell ref="B43:F43"/>
    <mergeCell ref="B44:F44"/>
    <mergeCell ref="B28:F28"/>
    <mergeCell ref="B27:F27"/>
    <mergeCell ref="B19:F19"/>
    <mergeCell ref="B52:F52"/>
    <mergeCell ref="B55:F55"/>
    <mergeCell ref="B48:F48"/>
    <mergeCell ref="B49:F49"/>
    <mergeCell ref="B51:F51"/>
    <mergeCell ref="B57:F57"/>
    <mergeCell ref="B53:F53"/>
    <mergeCell ref="B54:F54"/>
    <mergeCell ref="B56:F56"/>
    <mergeCell ref="B58:F58"/>
    <mergeCell ref="B61:D61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2024-10-07T12:44:43Z</dcterms:modified>
  <cp:category/>
  <cp:contentStatus/>
</cp:coreProperties>
</file>